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mc:AlternateContent xmlns:mc="http://schemas.openxmlformats.org/markup-compatibility/2006">
    <mc:Choice Requires="x15">
      <x15ac:absPath xmlns:x15ac="http://schemas.microsoft.com/office/spreadsheetml/2010/11/ac" url="C:\Users\Karunagaranp\2025\Contracts\Inspection Resources\June 2025\"/>
    </mc:Choice>
  </mc:AlternateContent>
  <xr:revisionPtr revIDLastSave="0" documentId="8_{3570B431-6DC4-4C70-9928-E31690EE3CC5}" xr6:coauthVersionLast="47" xr6:coauthVersionMax="47" xr10:uidLastSave="{00000000-0000-0000-0000-000000000000}"/>
  <bookViews>
    <workbookView xWindow="-120" yWindow="-120" windowWidth="20730" windowHeight="11160" xr2:uid="{37ABDEB8-C08C-4DDB-98CF-1478B8E803AD}"/>
  </bookViews>
  <sheets>
    <sheet name="Cost Breakdown"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7" i="1" l="1"/>
  <c r="M38" i="1"/>
  <c r="M39" i="1" s="1"/>
  <c r="M40" i="1" s="1"/>
  <c r="N38" i="1"/>
  <c r="N39" i="1" s="1"/>
  <c r="N40" i="1" s="1"/>
  <c r="K29" i="1"/>
  <c r="L29" i="1" s="1"/>
  <c r="H18" i="1" l="1"/>
  <c r="K18" i="1" s="1"/>
  <c r="L18" i="1" s="1"/>
  <c r="H17" i="1"/>
  <c r="K17" i="1" s="1"/>
  <c r="L17" i="1" s="1"/>
  <c r="K21" i="1"/>
  <c r="L21" i="1" s="1"/>
  <c r="K22" i="1"/>
  <c r="L22" i="1" s="1"/>
  <c r="K20" i="1"/>
  <c r="L20" i="1" s="1"/>
  <c r="H12" i="1"/>
  <c r="H13" i="1"/>
  <c r="H11" i="1"/>
  <c r="H10" i="1"/>
  <c r="H8" i="1"/>
  <c r="H9" i="1"/>
  <c r="H14" i="1"/>
  <c r="H15" i="1"/>
  <c r="H16" i="1"/>
  <c r="K16" i="1" s="1"/>
  <c r="L16" i="1" s="1"/>
  <c r="H19" i="1"/>
  <c r="K19" i="1" s="1"/>
  <c r="L19" i="1" s="1"/>
  <c r="H28" i="1"/>
  <c r="K28" i="1" s="1"/>
  <c r="L28" i="1" s="1"/>
  <c r="L27" i="1"/>
  <c r="K26" i="1"/>
  <c r="L26" i="1" s="1"/>
  <c r="K13" i="1" l="1"/>
  <c r="L13" i="1" s="1"/>
  <c r="K10" i="1"/>
  <c r="L10" i="1" s="1"/>
  <c r="K15" i="1"/>
  <c r="L15" i="1" s="1"/>
  <c r="K11" i="1"/>
  <c r="L11" i="1" s="1"/>
  <c r="K14" i="1"/>
  <c r="L14" i="1" s="1"/>
  <c r="K9" i="1"/>
  <c r="L9" i="1" s="1"/>
  <c r="K12" i="1"/>
  <c r="L12" i="1" s="1"/>
  <c r="K8" i="1"/>
  <c r="L8" i="1" s="1"/>
  <c r="L38" i="1" l="1"/>
  <c r="K38" i="1"/>
  <c r="L39" i="1" l="1"/>
  <c r="K39" i="1"/>
  <c r="K40" i="1" l="1"/>
  <c r="L40" i="1" l="1"/>
  <c r="O40" i="1" s="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<sst xmlns="http://schemas.openxmlformats.org/spreadsheetml/2006/main" count="87" uniqueCount="72">
  <si>
    <t xml:space="preserve">Item No </t>
  </si>
  <si>
    <t>Manpower</t>
  </si>
  <si>
    <t>QTY</t>
  </si>
  <si>
    <t xml:space="preserve">Unit </t>
  </si>
  <si>
    <t xml:space="preserve">Total Per line items </t>
  </si>
  <si>
    <t>1.2</t>
  </si>
  <si>
    <t xml:space="preserve">SUBTOTAL </t>
  </si>
  <si>
    <t xml:space="preserve">VAT </t>
  </si>
  <si>
    <t xml:space="preserve">TOTAL CONTRACT AMOUNT INCL VAT  </t>
  </si>
  <si>
    <t>1.3</t>
  </si>
  <si>
    <t>1.5</t>
  </si>
  <si>
    <t>SANPC Refinery accepts no liability for the accuracy of the quantities and will not entertain any claims in this regard.</t>
  </si>
  <si>
    <t>1.1</t>
  </si>
  <si>
    <t xml:space="preserve">Commercial  Bid Breakdown Pricing and bill of quantities </t>
  </si>
  <si>
    <t>1.6</t>
  </si>
  <si>
    <t>Standby  Rate /Hour  ( Include burdens and mark up)</t>
  </si>
  <si>
    <t>1.4</t>
  </si>
  <si>
    <t>1.7</t>
  </si>
  <si>
    <t>1.8</t>
  </si>
  <si>
    <t>1.9</t>
  </si>
  <si>
    <t>1.10</t>
  </si>
  <si>
    <t>OT 1</t>
  </si>
  <si>
    <t>OT 2</t>
  </si>
  <si>
    <t>Normal Hours</t>
  </si>
  <si>
    <t>Induction &amp; Medical cost</t>
  </si>
  <si>
    <t xml:space="preserve">PPE/ Fire resistant Overall </t>
  </si>
  <si>
    <t>Transport costs</t>
  </si>
  <si>
    <t>Of all PPE, phones, tools and any other similar aid that the resource    requires to perform his work; and leave, UIF, bonus, pension or any other benefit of contract between the resource and the Contractor.</t>
  </si>
  <si>
    <t xml:space="preserve">NOTE: The calculation of this contract value is for internal contract mangement purposes only. This amount is not a </t>
  </si>
  <si>
    <t>guarantee of allocated work and is by no means to be considered an actual and definite value of the service.</t>
  </si>
  <si>
    <r>
      <t>1</t>
    </r>
    <r>
      <rPr>
        <b/>
        <sz val="7"/>
        <color rgb="FFFF0000"/>
        <rFont val="Arial"/>
        <family val="2"/>
      </rPr>
      <t xml:space="preserve">    </t>
    </r>
    <r>
      <rPr>
        <b/>
        <sz val="11"/>
        <color rgb="FFFF0000"/>
        <rFont val="Arial"/>
        <family val="2"/>
      </rPr>
      <t>Preambles of Rates</t>
    </r>
  </si>
  <si>
    <r>
      <t>1.1</t>
    </r>
    <r>
      <rPr>
        <sz val="7"/>
        <color rgb="FFFF0000"/>
        <rFont val="Arial"/>
        <family val="2"/>
      </rPr>
      <t xml:space="preserve">       </t>
    </r>
    <r>
      <rPr>
        <sz val="11"/>
        <color rgb="FFFF0000"/>
        <rFont val="Arial"/>
        <family val="2"/>
      </rPr>
      <t xml:space="preserve">The charge rate shall include costs:             </t>
    </r>
  </si>
  <si>
    <r>
      <t>1</t>
    </r>
    <r>
      <rPr>
        <b/>
        <sz val="7"/>
        <color rgb="FFFF0000"/>
        <rFont val="Arial"/>
        <family val="2"/>
      </rPr>
      <t xml:space="preserve">        </t>
    </r>
    <r>
      <rPr>
        <b/>
        <sz val="11"/>
        <color rgb="FFFF0000"/>
        <rFont val="Arial"/>
        <family val="2"/>
      </rPr>
      <t>Adjustment of rates</t>
    </r>
  </si>
  <si>
    <r>
      <t>1.1</t>
    </r>
    <r>
      <rPr>
        <b/>
        <sz val="7"/>
        <color rgb="FFFF0000"/>
        <rFont val="Arial"/>
        <family val="2"/>
      </rPr>
      <t xml:space="preserve">    </t>
    </r>
    <r>
      <rPr>
        <sz val="11"/>
        <color rgb="FFFF0000"/>
        <rFont val="Arial"/>
        <family val="2"/>
      </rPr>
      <t>Considering the current economic climate annual adjustment in rates are not guaranteed and will be subject to negotiation and CEF/ SANPC Business decisions.</t>
    </r>
  </si>
  <si>
    <t>Total Cost - Inspection services -  Year One</t>
  </si>
  <si>
    <t>Total Cost - Inspection services -  Year Three</t>
  </si>
  <si>
    <t>Total Cost - Inspection services -  Year Two</t>
  </si>
  <si>
    <t>Rate/ Employee</t>
  </si>
  <si>
    <t>Cost /Employee</t>
  </si>
  <si>
    <t>Rate/Km</t>
  </si>
  <si>
    <t>2.1</t>
  </si>
  <si>
    <t>2.2</t>
  </si>
  <si>
    <t>2.3</t>
  </si>
  <si>
    <t>Normal Rate /Hour ( Include tools ,equipment ,burdens and mark up)</t>
  </si>
  <si>
    <t>IN-SERVICE INSPECTOR(CP)</t>
  </si>
  <si>
    <t>SENIOR IN-SERVICE INSPECTOR(CP)</t>
  </si>
  <si>
    <t>IPE INSPECTOR</t>
  </si>
  <si>
    <t>PRINCIPAL / LEAD IPE INSPECTOR</t>
  </si>
  <si>
    <t>QC INSPECTOR LEVEL 1</t>
  </si>
  <si>
    <t>QC INSPECTOR LEVEL 2</t>
  </si>
  <si>
    <t>SENIOR QC INSPECTOR</t>
  </si>
  <si>
    <t>COATING INSPECTOR Level 1</t>
  </si>
  <si>
    <t>COATING INSPECTOR Level 2</t>
  </si>
  <si>
    <t>Rate/Hour</t>
  </si>
  <si>
    <t>INSPECTION SUPERVISOR/CO-ORDINATOR</t>
  </si>
  <si>
    <t>INSPECTION TEAM</t>
  </si>
  <si>
    <t>P&amp; G (INSPECTION)</t>
  </si>
  <si>
    <t xml:space="preserve">Principle Engineer (Senior Pr.Eng) </t>
  </si>
  <si>
    <t xml:space="preserve">Verification Engineer(PR Engineer </t>
  </si>
  <si>
    <t>RBI Reviews - Corrosion . Metallurgy specilist</t>
  </si>
  <si>
    <t>1.11</t>
  </si>
  <si>
    <t>1.12</t>
  </si>
  <si>
    <t>1.13</t>
  </si>
  <si>
    <t>AUTHORISED INSPECTION AUTHORITY</t>
  </si>
  <si>
    <t>1.14</t>
  </si>
  <si>
    <t>1.15</t>
  </si>
  <si>
    <t>LEVEL II WELDING INSPECTORS</t>
  </si>
  <si>
    <t>Dark Room Facilities</t>
  </si>
  <si>
    <r>
      <t>1.2</t>
    </r>
    <r>
      <rPr>
        <sz val="7"/>
        <color rgb="FFFF0000"/>
        <rFont val="Arial"/>
        <family val="2"/>
      </rPr>
      <t xml:space="preserve">       </t>
    </r>
    <r>
      <rPr>
        <sz val="11"/>
        <color rgb="FFFF0000"/>
        <rFont val="Arial"/>
        <family val="2"/>
      </rPr>
      <t>Note that from time-to-time SANPC Refinery may request the contractor to also reduce the number of resources during the contract period.  It is expected of the contractor to accommodate into his employment contract with the relevant inspection resources.</t>
    </r>
  </si>
  <si>
    <t>Any Resource or P&amp;G ommissions in the above may be added by inserting rows to this sheet.</t>
  </si>
  <si>
    <t>Total for 3 Years</t>
  </si>
  <si>
    <t>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</si>
</sst>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R&quot;#,##0.00;\-&quot;R&quot;#,##0.00"/>
    <numFmt numFmtId="165" formatCode="_-* #,##0.00_-;\-* #,##0.00_-;_-* &quot;-&quot;??_-;_-@_-"/>
    <numFmt numFmtId="166" formatCode="&quot;R&quot;#,##0.00"/>
    <numFmt numFmtId="167" formatCode="#,##0_ ;\-#,##0\ "/>
  </numFmts>
  <fonts count="16" x14ac:knownFonts="1">
    <font>
      <sz val="11"/>
      <color theme="1"/>
      <name val="Aptos Narrow"/>
      <family val="2"/>
      <scheme val="minor"/>
    </font>
    <font>
      <sz val="11"/>
      <color theme="1"/>
      <name val="Aptos Narrow"/>
      <family val="2"/>
      <scheme val="minor"/>
    </font>
    <font>
      <b/>
      <sz val="11"/>
      <color theme="1"/>
      <name val="Aptos Narrow"/>
      <family val="2"/>
      <scheme val="minor"/>
    </font>
    <font>
      <b/>
      <u/>
      <sz val="12"/>
      <color theme="1"/>
      <name val="Aptos Narrow"/>
      <family val="2"/>
      <scheme val="minor"/>
    </font>
    <font>
      <b/>
      <sz val="12"/>
      <color theme="0" tint="-4.9989318521683403E-2"/>
      <name val="Aptos Narrow"/>
      <family val="2"/>
      <scheme val="minor"/>
    </font>
    <font>
      <b/>
      <sz val="11"/>
      <color theme="0" tint="-4.9989318521683403E-2"/>
      <name val="Aptos Narrow"/>
      <family val="2"/>
      <scheme val="minor"/>
    </font>
    <font>
      <sz val="8"/>
      <name val="Aptos Narrow"/>
      <family val="2"/>
      <scheme val="minor"/>
    </font>
    <font>
      <sz val="10"/>
      <name val="MS Sans Serif"/>
    </font>
    <font>
      <sz val="11"/>
      <name val="Arial"/>
      <family val="2"/>
    </font>
    <font>
      <sz val="10"/>
      <name val="MS Sans Serif"/>
      <family val="2"/>
    </font>
    <font>
      <b/>
      <sz val="11"/>
      <name val="Arial"/>
      <family val="2"/>
    </font>
    <font>
      <b/>
      <sz val="11"/>
      <color rgb="FFFF0000"/>
      <name val="Arial"/>
      <family val="2"/>
    </font>
    <font>
      <b/>
      <sz val="7"/>
      <color rgb="FFFF0000"/>
      <name val="Arial"/>
      <family val="2"/>
    </font>
    <font>
      <sz val="11"/>
      <color rgb="FFFF0000"/>
      <name val="Arial"/>
      <family val="2"/>
    </font>
    <font>
      <sz val="11"/>
      <color theme="1"/>
      <name val="Arial"/>
      <family val="2"/>
    </font>
    <font>
      <sz val="7"/>
      <color rgb="FFFF0000"/>
      <name val="Arial"/>
      <family val="2"/>
    </font>
  </fonts>
  <fills count="8">
    <fill>
      <patternFill patternType="none"/>
    </fill>
    <fill>
      <patternFill patternType="gray125"/>
    </fill>
    <fill>
      <patternFill patternType="solid">
        <fgColor theme="1" tint="4.9989318521683403E-2"/>
        <bgColor indexed="64"/>
      </patternFill>
    </fill>
    <fill>
      <patternFill patternType="solid">
        <fgColor theme="0"/>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1"/>
        <bgColor indexed="64"/>
      </patternFill>
    </fill>
    <fill>
      <patternFill patternType="solid">
        <fgColor theme="2" tint="-9.9978637043366805E-2"/>
        <bgColor indexed="64"/>
      </patternFill>
    </fill>
  </fills>
  <borders count="25">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auto="1"/>
      </top>
      <bottom style="thin">
        <color auto="1"/>
      </bottom>
      <diagonal/>
    </border>
    <border>
      <left style="thin">
        <color indexed="64"/>
      </left>
      <right/>
      <top style="thin">
        <color indexed="64"/>
      </top>
      <bottom style="thin">
        <color indexed="64"/>
      </bottom>
      <diagonal/>
    </border>
    <border>
      <left/>
      <right/>
      <top style="thin">
        <color auto="1"/>
      </top>
      <bottom style="thin">
        <color auto="1"/>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4">
    <xf numFmtId="0" fontId="0" fillId="0" borderId="0"/>
    <xf numFmtId="165" fontId="1" fillId="0" borderId="0" applyFont="0" applyFill="0" applyBorder="0" applyAlignment="0" applyProtection="0"/>
    <xf numFmtId="0" fontId="7" fillId="0" borderId="0"/>
    <xf numFmtId="0" fontId="9" fillId="0" borderId="0"/>
  </cellStyleXfs>
  <cellXfs count="66">
    <xf numFmtId="0" fontId="0" fillId="0" borderId="0" xfId="0"/>
    <xf numFmtId="0" fontId="2" fillId="0" borderId="0" xfId="0" applyFont="1"/>
    <xf numFmtId="0" fontId="3" fillId="0" borderId="0" xfId="0" applyFont="1"/>
    <xf numFmtId="0" fontId="4" fillId="2" borderId="1" xfId="0" applyFont="1" applyFill="1" applyBorder="1" applyAlignment="1">
      <alignment wrapText="1"/>
    </xf>
    <xf numFmtId="0" fontId="4" fillId="2" borderId="2" xfId="0" applyFont="1" applyFill="1" applyBorder="1"/>
    <xf numFmtId="0" fontId="4" fillId="2" borderId="2" xfId="0" applyFont="1" applyFill="1" applyBorder="1" applyAlignment="1">
      <alignment wrapText="1"/>
    </xf>
    <xf numFmtId="0" fontId="2" fillId="0" borderId="4" xfId="0" applyFont="1" applyBorder="1"/>
    <xf numFmtId="0" fontId="0" fillId="0" borderId="6" xfId="0" applyBorder="1"/>
    <xf numFmtId="0" fontId="0" fillId="0" borderId="12" xfId="0" applyBorder="1"/>
    <xf numFmtId="166" fontId="0" fillId="3" borderId="8" xfId="0" applyNumberFormat="1" applyFill="1" applyBorder="1"/>
    <xf numFmtId="0" fontId="8" fillId="5" borderId="5" xfId="2" applyFont="1" applyFill="1" applyBorder="1" applyAlignment="1">
      <alignment wrapText="1"/>
    </xf>
    <xf numFmtId="0" fontId="10" fillId="5" borderId="5" xfId="2" applyFont="1" applyFill="1" applyBorder="1" applyAlignment="1">
      <alignment wrapText="1"/>
    </xf>
    <xf numFmtId="0" fontId="2" fillId="4" borderId="13" xfId="0" applyFont="1" applyFill="1" applyBorder="1" applyAlignment="1">
      <alignment horizontal="center"/>
    </xf>
    <xf numFmtId="0" fontId="2" fillId="4" borderId="14" xfId="0" applyFont="1" applyFill="1" applyBorder="1" applyAlignment="1">
      <alignment horizontal="center"/>
    </xf>
    <xf numFmtId="0" fontId="2" fillId="0" borderId="16" xfId="0" applyFont="1" applyBorder="1"/>
    <xf numFmtId="0" fontId="2" fillId="0" borderId="19" xfId="0" applyFont="1" applyBorder="1"/>
    <xf numFmtId="0" fontId="0" fillId="0" borderId="13" xfId="0" applyBorder="1"/>
    <xf numFmtId="0" fontId="0" fillId="0" borderId="18" xfId="0" applyBorder="1"/>
    <xf numFmtId="0" fontId="2" fillId="0" borderId="15" xfId="0" applyFont="1" applyBorder="1" applyAlignment="1">
      <alignment horizontal="left" wrapText="1"/>
    </xf>
    <xf numFmtId="164" fontId="0" fillId="0" borderId="6" xfId="1" applyNumberFormat="1" applyFont="1" applyBorder="1"/>
    <xf numFmtId="166" fontId="2" fillId="3" borderId="8" xfId="0" applyNumberFormat="1" applyFont="1" applyFill="1" applyBorder="1"/>
    <xf numFmtId="166" fontId="2" fillId="0" borderId="8" xfId="0" applyNumberFormat="1" applyFont="1" applyBorder="1"/>
    <xf numFmtId="0" fontId="0" fillId="0" borderId="3" xfId="0" applyBorder="1" applyAlignment="1">
      <alignment horizontal="left" wrapText="1"/>
    </xf>
    <xf numFmtId="0" fontId="0" fillId="0" borderId="6" xfId="0" applyBorder="1" applyAlignment="1">
      <alignment wrapText="1"/>
    </xf>
    <xf numFmtId="0" fontId="5" fillId="2" borderId="20" xfId="0" applyFont="1" applyFill="1" applyBorder="1" applyAlignment="1">
      <alignment horizontal="left" vertical="top" wrapText="1"/>
    </xf>
    <xf numFmtId="164" fontId="0" fillId="0" borderId="6" xfId="1" applyNumberFormat="1" applyFont="1" applyFill="1" applyBorder="1"/>
    <xf numFmtId="0" fontId="2" fillId="0" borderId="21" xfId="0" applyFont="1" applyBorder="1" applyAlignment="1">
      <alignment horizontal="left"/>
    </xf>
    <xf numFmtId="0" fontId="0" fillId="0" borderId="21" xfId="0" applyBorder="1" applyAlignment="1">
      <alignment horizontal="left"/>
    </xf>
    <xf numFmtId="0" fontId="8" fillId="5" borderId="6" xfId="2" applyFont="1" applyFill="1" applyBorder="1" applyAlignment="1">
      <alignment wrapText="1"/>
    </xf>
    <xf numFmtId="0" fontId="0" fillId="0" borderId="16" xfId="0" applyBorder="1"/>
    <xf numFmtId="164" fontId="0" fillId="0" borderId="16" xfId="1" applyNumberFormat="1" applyFont="1" applyBorder="1"/>
    <xf numFmtId="0" fontId="10" fillId="5" borderId="6" xfId="2" applyFont="1" applyFill="1" applyBorder="1" applyAlignment="1">
      <alignment wrapText="1"/>
    </xf>
    <xf numFmtId="167" fontId="0" fillId="0" borderId="16" xfId="1" applyNumberFormat="1" applyFont="1" applyBorder="1"/>
    <xf numFmtId="164" fontId="0" fillId="3" borderId="6" xfId="1" applyNumberFormat="1" applyFont="1" applyFill="1" applyBorder="1"/>
    <xf numFmtId="166" fontId="2" fillId="3" borderId="6" xfId="0" applyNumberFormat="1" applyFont="1" applyFill="1" applyBorder="1"/>
    <xf numFmtId="167" fontId="0" fillId="3" borderId="6" xfId="1" applyNumberFormat="1" applyFont="1" applyFill="1" applyBorder="1"/>
    <xf numFmtId="164" fontId="0" fillId="3" borderId="16" xfId="1" applyNumberFormat="1" applyFont="1" applyFill="1" applyBorder="1"/>
    <xf numFmtId="167" fontId="0" fillId="3" borderId="16" xfId="1" applyNumberFormat="1" applyFont="1" applyFill="1" applyBorder="1"/>
    <xf numFmtId="0" fontId="8" fillId="0" borderId="0" xfId="0" applyFont="1"/>
    <xf numFmtId="0" fontId="11" fillId="0" borderId="0" xfId="0" applyFont="1" applyAlignment="1">
      <alignment horizontal="left" vertical="center"/>
    </xf>
    <xf numFmtId="0" fontId="13" fillId="0" borderId="0" xfId="0" applyFont="1"/>
    <xf numFmtId="0" fontId="14" fillId="0" borderId="0" xfId="0" applyFont="1"/>
    <xf numFmtId="0" fontId="13" fillId="0" borderId="0" xfId="0" applyFont="1" applyAlignment="1">
      <alignment horizontal="justify" vertical="center"/>
    </xf>
    <xf numFmtId="0" fontId="2" fillId="0" borderId="3" xfId="0" applyFont="1" applyBorder="1" applyAlignment="1">
      <alignment horizontal="left" wrapText="1"/>
    </xf>
    <xf numFmtId="0" fontId="0" fillId="0" borderId="16" xfId="0" applyBorder="1" applyAlignment="1">
      <alignment horizontal="center"/>
    </xf>
    <xf numFmtId="167" fontId="0" fillId="3" borderId="6" xfId="1" applyNumberFormat="1" applyFont="1" applyFill="1" applyBorder="1" applyAlignment="1">
      <alignment horizontal="center"/>
    </xf>
    <xf numFmtId="167" fontId="0" fillId="6" borderId="6" xfId="1" applyNumberFormat="1" applyFont="1" applyFill="1" applyBorder="1"/>
    <xf numFmtId="166" fontId="0" fillId="0" borderId="16" xfId="0" applyNumberFormat="1" applyBorder="1"/>
    <xf numFmtId="166" fontId="1" fillId="0" borderId="6" xfId="1" applyNumberFormat="1" applyFont="1" applyFill="1" applyBorder="1"/>
    <xf numFmtId="166" fontId="0" fillId="0" borderId="17" xfId="0" applyNumberFormat="1" applyBorder="1"/>
    <xf numFmtId="166" fontId="0" fillId="0" borderId="0" xfId="0" applyNumberFormat="1"/>
    <xf numFmtId="0" fontId="13" fillId="0" borderId="0" xfId="0" applyFont="1" applyAlignment="1">
      <alignment wrapText="1"/>
    </xf>
    <xf numFmtId="0" fontId="0" fillId="7" borderId="23" xfId="0" applyFill="1" applyBorder="1" applyAlignment="1">
      <alignment horizontal="center"/>
    </xf>
    <xf numFmtId="166" fontId="2" fillId="7" borderId="24" xfId="0" applyNumberFormat="1" applyFont="1" applyFill="1" applyBorder="1" applyAlignment="1">
      <alignment horizontal="center"/>
    </xf>
    <xf numFmtId="166" fontId="0" fillId="0" borderId="6" xfId="0" applyNumberFormat="1" applyBorder="1"/>
    <xf numFmtId="166" fontId="0" fillId="3" borderId="6" xfId="0" applyNumberFormat="1" applyFill="1" applyBorder="1"/>
    <xf numFmtId="0" fontId="0" fillId="0" borderId="0" xfId="0" applyAlignment="1">
      <alignment horizontal="left"/>
    </xf>
    <xf numFmtId="0" fontId="13" fillId="0" borderId="0" xfId="0" applyFont="1" applyAlignment="1">
      <alignment horizontal="justify" vertical="center"/>
    </xf>
    <xf numFmtId="0" fontId="13" fillId="0" borderId="0" xfId="0" applyFont="1" applyAlignment="1">
      <alignment wrapText="1"/>
    </xf>
    <xf numFmtId="0" fontId="2" fillId="0" borderId="21" xfId="0" applyFont="1" applyBorder="1" applyAlignment="1">
      <alignment horizontal="left"/>
    </xf>
    <xf numFmtId="0" fontId="2" fillId="0" borderId="22" xfId="0" applyFont="1" applyBorder="1" applyAlignment="1">
      <alignment horizontal="left"/>
    </xf>
    <xf numFmtId="0" fontId="2" fillId="0" borderId="7" xfId="0" applyFont="1" applyBorder="1" applyAlignment="1">
      <alignment horizontal="left"/>
    </xf>
    <xf numFmtId="0" fontId="2" fillId="0" borderId="9" xfId="0" applyFont="1" applyBorder="1" applyAlignment="1">
      <alignment horizontal="left"/>
    </xf>
    <xf numFmtId="0" fontId="2" fillId="0" borderId="10" xfId="0" applyFont="1" applyBorder="1" applyAlignment="1">
      <alignment horizontal="left"/>
    </xf>
    <xf numFmtId="0" fontId="2" fillId="0" borderId="11" xfId="0" applyFont="1" applyBorder="1" applyAlignment="1">
      <alignment horizontal="left"/>
    </xf>
    <xf numFmtId="0" fontId="13" fillId="0" borderId="0" xfId="0" applyFont="1" applyAlignment="1">
      <alignment horizontal="left" wrapText="1"/>
    </xf>
  </cellXfs>
  <cellStyles count="4">
    <cellStyle name="Comma" xfId="1" builtinId="3"/>
    <cellStyle name="Normal" xfId="0" builtinId="0"/>
    <cellStyle name="Normal 2" xfId="3" xr:uid="{299E5782-438F-4922-995B-C0D83C2752B3}"/>
    <cellStyle name="Normal 3" xfId="2" xr:uid="{EE19405B-A4E4-475C-995C-B6534A92312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Structure" Target="richData/rdrichvaluestructure.xml"/><Relationship Id="rId13" Type="http://schemas.openxmlformats.org/officeDocument/2006/relationships/customXml" Target="../customXml/item3.xml"/><Relationship Id="rId3" Type="http://schemas.openxmlformats.org/officeDocument/2006/relationships/styles" Target="styles.xml"/><Relationship Id="rId7" Type="http://schemas.microsoft.com/office/2017/06/relationships/rdRichValue" Target="richData/rdrichvalue.xml"/><Relationship Id="rId12"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22/10/relationships/richValueRel" Target="richData/richValueRel.xml"/><Relationship Id="rId11" Type="http://schemas.openxmlformats.org/officeDocument/2006/relationships/customXml" Target="../customXml/item1.xml"/><Relationship Id="rId5" Type="http://schemas.openxmlformats.org/officeDocument/2006/relationships/sheetMetadata" Target="metadata.xml"/><Relationship Id="rId10" Type="http://schemas.openxmlformats.org/officeDocument/2006/relationships/calcChain" Target="calcChain.xml"/><Relationship Id="rId4" Type="http://schemas.openxmlformats.org/officeDocument/2006/relationships/sharedStrings" Target="sharedStrings.xml"/><Relationship Id="rId9" Type="http://schemas.microsoft.com/office/2017/06/relationships/rdRichValueTypes" Target="richData/rdRichValueTypes.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A4F96-70EF-4F1D-AC71-4F0FBE459334}">
  <sheetPr>
    <pageSetUpPr fitToPage="1"/>
  </sheetPr>
  <dimension ref="B1:O55"/>
  <sheetViews>
    <sheetView tabSelected="1" topLeftCell="A20" zoomScale="90" zoomScaleNormal="90" workbookViewId="0">
      <selection activeCell="F29" sqref="F10:F29"/>
    </sheetView>
  </sheetViews>
  <sheetFormatPr defaultColWidth="8.85546875" defaultRowHeight="15" x14ac:dyDescent="0.25"/>
  <cols>
    <col min="2" max="2" width="5.42578125" customWidth="1"/>
    <col min="3" max="3" width="53" customWidth="1"/>
    <col min="4" max="4" width="4.42578125" bestFit="1" customWidth="1"/>
    <col min="5" max="5" width="14.28515625" customWidth="1"/>
    <col min="6" max="6" width="14" customWidth="1"/>
    <col min="7" max="10" width="10.7109375" customWidth="1"/>
    <col min="11" max="14" width="15.5703125" customWidth="1"/>
    <col min="15" max="15" width="18" customWidth="1"/>
  </cols>
  <sheetData>
    <row r="1" spans="2:14" x14ac:dyDescent="0.25">
      <c r="B1" s="1"/>
    </row>
    <row r="2" spans="2:14" ht="15.75" x14ac:dyDescent="0.25">
      <c r="B2" s="2" t="s">
        <v>13</v>
      </c>
      <c r="C2" s="56"/>
    </row>
    <row r="3" spans="2:14" ht="15.75" thickBot="1" x14ac:dyDescent="0.3"/>
    <row r="4" spans="2:14" ht="15.75" thickBot="1" x14ac:dyDescent="0.3">
      <c r="B4" s="12"/>
      <c r="C4" s="13"/>
      <c r="D4" s="13"/>
      <c r="E4" s="13"/>
      <c r="F4" s="13"/>
      <c r="G4" s="13"/>
      <c r="H4" s="13"/>
      <c r="I4" s="13"/>
      <c r="J4" s="13"/>
      <c r="K4" s="13"/>
      <c r="L4" s="13"/>
      <c r="M4" s="13"/>
      <c r="N4" s="13"/>
    </row>
    <row r="5" spans="2:14" ht="111" thickBot="1" x14ac:dyDescent="0.3">
      <c r="B5" s="3" t="s">
        <v>0</v>
      </c>
      <c r="C5" s="4" t="s">
        <v>1</v>
      </c>
      <c r="D5" s="4" t="s">
        <v>2</v>
      </c>
      <c r="E5" s="4" t="s">
        <v>3</v>
      </c>
      <c r="F5" s="5" t="s">
        <v>43</v>
      </c>
      <c r="G5" s="5" t="s">
        <v>15</v>
      </c>
      <c r="H5" s="5" t="s">
        <v>23</v>
      </c>
      <c r="I5" s="5" t="s">
        <v>21</v>
      </c>
      <c r="J5" s="5" t="s">
        <v>22</v>
      </c>
      <c r="K5" s="5" t="s">
        <v>4</v>
      </c>
      <c r="L5" s="24" t="s">
        <v>34</v>
      </c>
      <c r="M5" s="24" t="s">
        <v>36</v>
      </c>
      <c r="N5" s="24" t="s">
        <v>35</v>
      </c>
    </row>
    <row r="6" spans="2:14" ht="15.75" thickBot="1" x14ac:dyDescent="0.3">
      <c r="B6" s="16"/>
      <c r="C6" s="17"/>
      <c r="D6" s="15"/>
      <c r="E6" s="6"/>
      <c r="F6" s="6"/>
      <c r="G6" s="6"/>
      <c r="H6" s="6"/>
      <c r="I6" s="6"/>
      <c r="J6" s="6"/>
      <c r="K6" s="8"/>
      <c r="L6" s="7"/>
      <c r="M6" s="7"/>
      <c r="N6" s="7"/>
    </row>
    <row r="7" spans="2:14" ht="15.75" thickBot="1" x14ac:dyDescent="0.3">
      <c r="B7" s="18">
        <v>1</v>
      </c>
      <c r="C7" s="11" t="s">
        <v>55</v>
      </c>
      <c r="D7" s="7"/>
      <c r="E7" s="29"/>
      <c r="F7" s="47"/>
      <c r="G7" s="14"/>
      <c r="H7" s="44"/>
      <c r="I7" s="44"/>
      <c r="J7" s="44"/>
      <c r="K7" s="49"/>
      <c r="L7" s="54"/>
      <c r="M7" s="7"/>
      <c r="N7" s="7"/>
    </row>
    <row r="8" spans="2:14" ht="15.75" thickBot="1" x14ac:dyDescent="0.3">
      <c r="B8" s="22" t="s">
        <v>12</v>
      </c>
      <c r="C8" s="10" t="s">
        <v>44</v>
      </c>
      <c r="D8" s="7">
        <v>1</v>
      </c>
      <c r="E8" s="29" t="s">
        <v>53</v>
      </c>
      <c r="F8" s="47"/>
      <c r="G8" s="33"/>
      <c r="H8" s="44">
        <f t="shared" ref="H8:H19" si="0">60*12</f>
        <v>720</v>
      </c>
      <c r="I8" s="44">
        <v>80</v>
      </c>
      <c r="J8" s="44">
        <v>80</v>
      </c>
      <c r="K8" s="49">
        <f t="shared" ref="K8:K19" si="1">(+F8*(H8)+(F8*I8*1.5)+(J8*F8*2))</f>
        <v>0</v>
      </c>
      <c r="L8" s="54">
        <f t="shared" ref="L8:L22" si="2">K8</f>
        <v>0</v>
      </c>
      <c r="M8" s="55"/>
      <c r="N8" s="55"/>
    </row>
    <row r="9" spans="2:14" ht="15.75" thickBot="1" x14ac:dyDescent="0.3">
      <c r="B9" s="22" t="s">
        <v>5</v>
      </c>
      <c r="C9" s="10" t="s">
        <v>45</v>
      </c>
      <c r="D9" s="7">
        <v>1</v>
      </c>
      <c r="E9" s="29" t="s">
        <v>53</v>
      </c>
      <c r="F9" s="47"/>
      <c r="G9" s="33"/>
      <c r="H9" s="44">
        <f t="shared" si="0"/>
        <v>720</v>
      </c>
      <c r="I9" s="44">
        <v>80</v>
      </c>
      <c r="J9" s="44">
        <v>80</v>
      </c>
      <c r="K9" s="49">
        <f t="shared" si="1"/>
        <v>0</v>
      </c>
      <c r="L9" s="54">
        <f t="shared" si="2"/>
        <v>0</v>
      </c>
      <c r="M9" s="55"/>
      <c r="N9" s="55"/>
    </row>
    <row r="10" spans="2:14" ht="15.75" thickBot="1" x14ac:dyDescent="0.3">
      <c r="B10" s="22" t="s">
        <v>9</v>
      </c>
      <c r="C10" s="10" t="s">
        <v>46</v>
      </c>
      <c r="D10" s="7">
        <v>1</v>
      </c>
      <c r="E10" s="29" t="s">
        <v>53</v>
      </c>
      <c r="F10" s="47"/>
      <c r="G10" s="33"/>
      <c r="H10" s="44">
        <f>120*12</f>
        <v>1440</v>
      </c>
      <c r="I10" s="44">
        <v>80</v>
      </c>
      <c r="J10" s="44">
        <v>80</v>
      </c>
      <c r="K10" s="49">
        <f t="shared" si="1"/>
        <v>0</v>
      </c>
      <c r="L10" s="54">
        <f t="shared" si="2"/>
        <v>0</v>
      </c>
      <c r="M10" s="55"/>
      <c r="N10" s="55"/>
    </row>
    <row r="11" spans="2:14" ht="15.75" thickBot="1" x14ac:dyDescent="0.3">
      <c r="B11" s="22" t="s">
        <v>16</v>
      </c>
      <c r="C11" s="10" t="s">
        <v>47</v>
      </c>
      <c r="D11" s="7">
        <v>1</v>
      </c>
      <c r="E11" s="29" t="s">
        <v>53</v>
      </c>
      <c r="F11" s="47"/>
      <c r="G11" s="33"/>
      <c r="H11" s="44">
        <f>120*12</f>
        <v>1440</v>
      </c>
      <c r="I11" s="44">
        <v>80</v>
      </c>
      <c r="J11" s="44">
        <v>80</v>
      </c>
      <c r="K11" s="49">
        <f t="shared" si="1"/>
        <v>0</v>
      </c>
      <c r="L11" s="54">
        <f t="shared" si="2"/>
        <v>0</v>
      </c>
      <c r="M11" s="55"/>
      <c r="N11" s="55"/>
    </row>
    <row r="12" spans="2:14" ht="15.75" thickBot="1" x14ac:dyDescent="0.3">
      <c r="B12" s="22" t="s">
        <v>10</v>
      </c>
      <c r="C12" s="10" t="s">
        <v>48</v>
      </c>
      <c r="D12" s="7">
        <v>1</v>
      </c>
      <c r="E12" s="29" t="s">
        <v>53</v>
      </c>
      <c r="F12" s="47"/>
      <c r="G12" s="33"/>
      <c r="H12" s="44">
        <f t="shared" ref="H12:H13" si="3">120*12</f>
        <v>1440</v>
      </c>
      <c r="I12" s="44">
        <v>80</v>
      </c>
      <c r="J12" s="44">
        <v>80</v>
      </c>
      <c r="K12" s="49">
        <f t="shared" si="1"/>
        <v>0</v>
      </c>
      <c r="L12" s="54">
        <f t="shared" si="2"/>
        <v>0</v>
      </c>
      <c r="M12" s="55"/>
      <c r="N12" s="55"/>
    </row>
    <row r="13" spans="2:14" ht="15.75" thickBot="1" x14ac:dyDescent="0.3">
      <c r="B13" s="22" t="s">
        <v>14</v>
      </c>
      <c r="C13" s="10" t="s">
        <v>49</v>
      </c>
      <c r="D13" s="7">
        <v>1</v>
      </c>
      <c r="E13" s="29" t="s">
        <v>53</v>
      </c>
      <c r="F13" s="47"/>
      <c r="G13" s="33"/>
      <c r="H13" s="44">
        <f t="shared" si="3"/>
        <v>1440</v>
      </c>
      <c r="I13" s="44">
        <v>80</v>
      </c>
      <c r="J13" s="44">
        <v>80</v>
      </c>
      <c r="K13" s="49">
        <f t="shared" si="1"/>
        <v>0</v>
      </c>
      <c r="L13" s="54">
        <f t="shared" si="2"/>
        <v>0</v>
      </c>
      <c r="M13" s="55"/>
      <c r="N13" s="55"/>
    </row>
    <row r="14" spans="2:14" ht="15.75" thickBot="1" x14ac:dyDescent="0.3">
      <c r="B14" s="22" t="s">
        <v>17</v>
      </c>
      <c r="C14" s="10" t="s">
        <v>50</v>
      </c>
      <c r="D14" s="7">
        <v>1</v>
      </c>
      <c r="E14" s="29" t="s">
        <v>53</v>
      </c>
      <c r="F14" s="47"/>
      <c r="G14" s="33"/>
      <c r="H14" s="44">
        <f t="shared" si="0"/>
        <v>720</v>
      </c>
      <c r="I14" s="44">
        <v>80</v>
      </c>
      <c r="J14" s="44">
        <v>80</v>
      </c>
      <c r="K14" s="49">
        <f t="shared" si="1"/>
        <v>0</v>
      </c>
      <c r="L14" s="54">
        <f t="shared" si="2"/>
        <v>0</v>
      </c>
      <c r="M14" s="55"/>
      <c r="N14" s="55"/>
    </row>
    <row r="15" spans="2:14" ht="15.75" thickBot="1" x14ac:dyDescent="0.3">
      <c r="B15" s="22" t="s">
        <v>18</v>
      </c>
      <c r="C15" s="10" t="s">
        <v>51</v>
      </c>
      <c r="D15" s="7">
        <v>1</v>
      </c>
      <c r="E15" s="29" t="s">
        <v>53</v>
      </c>
      <c r="F15" s="47"/>
      <c r="G15" s="33"/>
      <c r="H15" s="44">
        <f t="shared" si="0"/>
        <v>720</v>
      </c>
      <c r="I15" s="44">
        <v>80</v>
      </c>
      <c r="J15" s="44">
        <v>80</v>
      </c>
      <c r="K15" s="49">
        <f t="shared" si="1"/>
        <v>0</v>
      </c>
      <c r="L15" s="54">
        <f t="shared" si="2"/>
        <v>0</v>
      </c>
      <c r="M15" s="55"/>
      <c r="N15" s="55"/>
    </row>
    <row r="16" spans="2:14" ht="15.75" thickBot="1" x14ac:dyDescent="0.3">
      <c r="B16" s="22" t="s">
        <v>19</v>
      </c>
      <c r="C16" s="10" t="s">
        <v>52</v>
      </c>
      <c r="D16" s="7">
        <v>1</v>
      </c>
      <c r="E16" s="29" t="s">
        <v>53</v>
      </c>
      <c r="F16" s="47"/>
      <c r="G16" s="33"/>
      <c r="H16" s="44">
        <f t="shared" si="0"/>
        <v>720</v>
      </c>
      <c r="I16" s="44">
        <v>80</v>
      </c>
      <c r="J16" s="44">
        <v>80</v>
      </c>
      <c r="K16" s="49">
        <f t="shared" si="1"/>
        <v>0</v>
      </c>
      <c r="L16" s="54">
        <f t="shared" si="2"/>
        <v>0</v>
      </c>
      <c r="M16" s="55"/>
      <c r="N16" s="55"/>
    </row>
    <row r="17" spans="2:14" ht="15.75" thickBot="1" x14ac:dyDescent="0.3">
      <c r="B17" s="22" t="s">
        <v>20</v>
      </c>
      <c r="C17" s="10" t="s">
        <v>63</v>
      </c>
      <c r="D17" s="7">
        <v>1</v>
      </c>
      <c r="E17" s="29" t="s">
        <v>53</v>
      </c>
      <c r="F17" s="47"/>
      <c r="G17" s="33"/>
      <c r="H17" s="44">
        <f t="shared" si="0"/>
        <v>720</v>
      </c>
      <c r="I17" s="44">
        <v>80</v>
      </c>
      <c r="J17" s="44">
        <v>80</v>
      </c>
      <c r="K17" s="49">
        <f t="shared" ref="K17:K18" si="4">(+F17*(H17)+(F17*I17*1.5)+(J17*F17*2))</f>
        <v>0</v>
      </c>
      <c r="L17" s="54">
        <f t="shared" si="2"/>
        <v>0</v>
      </c>
      <c r="M17" s="55"/>
      <c r="N17" s="55"/>
    </row>
    <row r="18" spans="2:14" ht="15.75" thickBot="1" x14ac:dyDescent="0.3">
      <c r="B18" s="22" t="s">
        <v>60</v>
      </c>
      <c r="C18" s="10" t="s">
        <v>66</v>
      </c>
      <c r="D18" s="7">
        <v>1</v>
      </c>
      <c r="E18" s="29" t="s">
        <v>53</v>
      </c>
      <c r="F18" s="47"/>
      <c r="G18" s="33"/>
      <c r="H18" s="44">
        <f t="shared" si="0"/>
        <v>720</v>
      </c>
      <c r="I18" s="44">
        <v>80</v>
      </c>
      <c r="J18" s="44">
        <v>80</v>
      </c>
      <c r="K18" s="49">
        <f t="shared" si="4"/>
        <v>0</v>
      </c>
      <c r="L18" s="54">
        <f t="shared" si="2"/>
        <v>0</v>
      </c>
      <c r="M18" s="55"/>
      <c r="N18" s="55"/>
    </row>
    <row r="19" spans="2:14" ht="15.75" thickBot="1" x14ac:dyDescent="0.3">
      <c r="B19" s="22" t="s">
        <v>61</v>
      </c>
      <c r="C19" s="10" t="s">
        <v>54</v>
      </c>
      <c r="D19" s="7">
        <v>1</v>
      </c>
      <c r="E19" s="29" t="s">
        <v>53</v>
      </c>
      <c r="F19" s="47"/>
      <c r="G19" s="33"/>
      <c r="H19" s="44">
        <f t="shared" si="0"/>
        <v>720</v>
      </c>
      <c r="I19" s="44">
        <v>80</v>
      </c>
      <c r="J19" s="44">
        <v>80</v>
      </c>
      <c r="K19" s="49">
        <f t="shared" si="1"/>
        <v>0</v>
      </c>
      <c r="L19" s="54">
        <f t="shared" si="2"/>
        <v>0</v>
      </c>
      <c r="M19" s="55"/>
      <c r="N19" s="55"/>
    </row>
    <row r="20" spans="2:14" ht="15.75" thickBot="1" x14ac:dyDescent="0.3">
      <c r="B20" s="22" t="s">
        <v>62</v>
      </c>
      <c r="C20" s="10" t="s">
        <v>57</v>
      </c>
      <c r="D20" s="7">
        <v>1</v>
      </c>
      <c r="E20" s="29" t="s">
        <v>53</v>
      </c>
      <c r="F20" s="47"/>
      <c r="G20" s="33"/>
      <c r="H20" s="44">
        <v>90</v>
      </c>
      <c r="I20" s="44">
        <v>0</v>
      </c>
      <c r="J20" s="44">
        <v>0</v>
      </c>
      <c r="K20" s="49">
        <f>H20*F20</f>
        <v>0</v>
      </c>
      <c r="L20" s="54">
        <f t="shared" si="2"/>
        <v>0</v>
      </c>
      <c r="M20" s="55"/>
      <c r="N20" s="55"/>
    </row>
    <row r="21" spans="2:14" ht="15.75" thickBot="1" x14ac:dyDescent="0.3">
      <c r="B21" s="22" t="s">
        <v>64</v>
      </c>
      <c r="C21" s="10" t="s">
        <v>58</v>
      </c>
      <c r="D21" s="7">
        <v>1</v>
      </c>
      <c r="E21" s="29" t="s">
        <v>53</v>
      </c>
      <c r="F21" s="47"/>
      <c r="G21" s="33"/>
      <c r="H21" s="44">
        <v>90</v>
      </c>
      <c r="I21" s="44">
        <v>0</v>
      </c>
      <c r="J21" s="44">
        <v>0</v>
      </c>
      <c r="K21" s="49">
        <f t="shared" ref="K21:K22" si="5">H21*F21</f>
        <v>0</v>
      </c>
      <c r="L21" s="54">
        <f t="shared" si="2"/>
        <v>0</v>
      </c>
      <c r="M21" s="55"/>
      <c r="N21" s="55"/>
    </row>
    <row r="22" spans="2:14" ht="15.75" thickBot="1" x14ac:dyDescent="0.3">
      <c r="B22" s="22" t="s">
        <v>65</v>
      </c>
      <c r="C22" s="10" t="s">
        <v>59</v>
      </c>
      <c r="D22" s="7">
        <v>1</v>
      </c>
      <c r="E22" s="29" t="s">
        <v>53</v>
      </c>
      <c r="F22" s="47"/>
      <c r="G22" s="33"/>
      <c r="H22" s="44">
        <v>90</v>
      </c>
      <c r="I22" s="44">
        <v>0</v>
      </c>
      <c r="J22" s="44">
        <v>0</v>
      </c>
      <c r="K22" s="49">
        <f t="shared" si="5"/>
        <v>0</v>
      </c>
      <c r="L22" s="54">
        <f t="shared" si="2"/>
        <v>0</v>
      </c>
      <c r="M22" s="55"/>
      <c r="N22" s="55"/>
    </row>
    <row r="23" spans="2:14" ht="15.75" thickBot="1" x14ac:dyDescent="0.3">
      <c r="B23" s="22"/>
      <c r="C23" s="10"/>
      <c r="D23" s="7"/>
      <c r="E23" s="29"/>
      <c r="F23" s="48"/>
      <c r="G23" s="33"/>
      <c r="H23" s="44"/>
      <c r="I23" s="44"/>
      <c r="J23" s="44"/>
      <c r="K23" s="9"/>
      <c r="L23" s="55"/>
      <c r="M23" s="55"/>
      <c r="N23" s="55"/>
    </row>
    <row r="24" spans="2:14" ht="15.75" thickBot="1" x14ac:dyDescent="0.3">
      <c r="B24" s="22"/>
      <c r="C24" s="10"/>
      <c r="D24" s="7"/>
      <c r="E24" s="23"/>
      <c r="F24" s="48"/>
      <c r="G24" s="33"/>
      <c r="H24" s="35"/>
      <c r="I24" s="35"/>
      <c r="J24" s="35"/>
      <c r="K24" s="9"/>
      <c r="L24" s="55"/>
      <c r="M24" s="55"/>
      <c r="N24" s="55"/>
    </row>
    <row r="25" spans="2:14" ht="15.75" thickBot="1" x14ac:dyDescent="0.3">
      <c r="B25" s="43">
        <v>2</v>
      </c>
      <c r="C25" s="11" t="s">
        <v>56</v>
      </c>
      <c r="D25" s="7"/>
      <c r="E25" s="23"/>
      <c r="F25" s="48"/>
      <c r="G25" s="33"/>
      <c r="H25" s="35"/>
      <c r="I25" s="35"/>
      <c r="J25" s="35"/>
      <c r="K25" s="9"/>
      <c r="L25" s="55"/>
      <c r="M25" s="55"/>
      <c r="N25" s="55"/>
    </row>
    <row r="26" spans="2:14" ht="30.75" thickBot="1" x14ac:dyDescent="0.3">
      <c r="B26" s="22" t="s">
        <v>40</v>
      </c>
      <c r="C26" s="10" t="s">
        <v>24</v>
      </c>
      <c r="D26" s="7">
        <v>1</v>
      </c>
      <c r="E26" s="23" t="s">
        <v>37</v>
      </c>
      <c r="F26" s="48"/>
      <c r="G26" s="33"/>
      <c r="H26" s="45">
        <v>100</v>
      </c>
      <c r="I26" s="46"/>
      <c r="J26" s="46"/>
      <c r="K26" s="9">
        <f t="shared" ref="K26" si="6">((+H26*F26)+(1.5*F26*I26))</f>
        <v>0</v>
      </c>
      <c r="L26" s="55">
        <f>K26</f>
        <v>0</v>
      </c>
      <c r="M26" s="55"/>
      <c r="N26" s="55"/>
    </row>
    <row r="27" spans="2:14" ht="30.75" thickBot="1" x14ac:dyDescent="0.3">
      <c r="B27" s="22" t="s">
        <v>41</v>
      </c>
      <c r="C27" s="10" t="s">
        <v>25</v>
      </c>
      <c r="D27" s="7">
        <v>2</v>
      </c>
      <c r="E27" s="23" t="s">
        <v>38</v>
      </c>
      <c r="F27" s="48"/>
      <c r="G27" s="33"/>
      <c r="H27" s="45">
        <v>100</v>
      </c>
      <c r="I27" s="46"/>
      <c r="J27" s="46"/>
      <c r="K27" s="9">
        <f>((+H27*F27)+(1.5*F27*I27))*2</f>
        <v>0</v>
      </c>
      <c r="L27" s="55">
        <f t="shared" ref="L27:L29" si="7">K27</f>
        <v>0</v>
      </c>
      <c r="M27" s="55"/>
      <c r="N27" s="55"/>
    </row>
    <row r="28" spans="2:14" ht="15.75" thickBot="1" x14ac:dyDescent="0.3">
      <c r="B28" s="22" t="s">
        <v>42</v>
      </c>
      <c r="C28" s="10" t="s">
        <v>26</v>
      </c>
      <c r="D28" s="7">
        <v>1</v>
      </c>
      <c r="E28" s="23" t="s">
        <v>39</v>
      </c>
      <c r="F28" s="48"/>
      <c r="G28" s="33"/>
      <c r="H28" s="45">
        <f>200*12</f>
        <v>2400</v>
      </c>
      <c r="I28" s="46"/>
      <c r="J28" s="46"/>
      <c r="K28" s="9">
        <f>((+H28*F28)+(1.5*F28*I28))</f>
        <v>0</v>
      </c>
      <c r="L28" s="55">
        <f t="shared" si="7"/>
        <v>0</v>
      </c>
      <c r="M28" s="55"/>
      <c r="N28" s="55"/>
    </row>
    <row r="29" spans="2:14" ht="15.75" thickBot="1" x14ac:dyDescent="0.3">
      <c r="B29" s="22" t="s">
        <v>71</v>
      </c>
      <c r="C29" s="10" t="s">
        <v>67</v>
      </c>
      <c r="D29" s="7">
        <v>1</v>
      </c>
      <c r="E29" s="29" t="s">
        <v>53</v>
      </c>
      <c r="F29" s="48"/>
      <c r="G29" s="33"/>
      <c r="H29" s="45">
        <v>2000</v>
      </c>
      <c r="I29" s="46"/>
      <c r="J29" s="46"/>
      <c r="K29" s="9">
        <f>((+H29*F29)+(1.5*F29*I29))</f>
        <v>0</v>
      </c>
      <c r="L29" s="55">
        <f t="shared" si="7"/>
        <v>0</v>
      </c>
      <c r="M29" s="55"/>
      <c r="N29" s="55"/>
    </row>
    <row r="30" spans="2:14" ht="15.75" thickBot="1" x14ac:dyDescent="0.3">
      <c r="B30" s="22"/>
      <c r="C30" s="10"/>
      <c r="D30" s="7"/>
      <c r="E30" s="23"/>
      <c r="F30" s="25"/>
      <c r="G30" s="33"/>
      <c r="H30" s="35"/>
      <c r="I30" s="35"/>
      <c r="J30" s="35"/>
      <c r="K30" s="9"/>
      <c r="L30" s="55"/>
      <c r="M30" s="55"/>
      <c r="N30" s="55"/>
    </row>
    <row r="31" spans="2:14" ht="15.75" thickBot="1" x14ac:dyDescent="0.3">
      <c r="B31" s="22"/>
      <c r="C31" s="10"/>
      <c r="D31" s="7"/>
      <c r="E31" s="23"/>
      <c r="F31" s="19"/>
      <c r="G31" s="33"/>
      <c r="H31" s="35"/>
      <c r="I31" s="35"/>
      <c r="J31" s="35"/>
      <c r="K31" s="9"/>
      <c r="L31" s="55"/>
      <c r="M31" s="55"/>
      <c r="N31" s="55"/>
    </row>
    <row r="32" spans="2:14" ht="15.75" thickBot="1" x14ac:dyDescent="0.3">
      <c r="B32" s="22"/>
      <c r="C32" s="10"/>
      <c r="D32" s="7"/>
      <c r="E32" s="23"/>
      <c r="F32" s="19"/>
      <c r="G32" s="33"/>
      <c r="H32" s="35"/>
      <c r="I32" s="35"/>
      <c r="J32" s="35"/>
      <c r="K32" s="9"/>
      <c r="L32" s="55"/>
      <c r="M32" s="55"/>
      <c r="N32" s="55"/>
    </row>
    <row r="33" spans="2:15" x14ac:dyDescent="0.25">
      <c r="B33" s="22"/>
      <c r="C33" s="10"/>
      <c r="D33" s="7"/>
      <c r="E33" s="23"/>
      <c r="F33" s="19"/>
      <c r="G33" s="33"/>
      <c r="H33" s="35"/>
      <c r="I33" s="35"/>
      <c r="J33" s="35"/>
      <c r="K33" s="9"/>
      <c r="L33" s="55"/>
      <c r="M33" s="55"/>
      <c r="N33" s="55"/>
    </row>
    <row r="34" spans="2:15" x14ac:dyDescent="0.25">
      <c r="B34" s="27"/>
      <c r="C34" s="28"/>
      <c r="D34" s="29"/>
      <c r="E34" s="29"/>
      <c r="F34" s="30"/>
      <c r="G34" s="36"/>
      <c r="H34" s="37"/>
      <c r="I34" s="37"/>
      <c r="J34" s="37"/>
      <c r="K34" s="20"/>
      <c r="L34" s="34"/>
      <c r="M34" s="34"/>
      <c r="N34" s="34"/>
    </row>
    <row r="35" spans="2:15" x14ac:dyDescent="0.25">
      <c r="B35" s="26"/>
      <c r="C35" s="31"/>
      <c r="D35" s="29"/>
      <c r="E35" s="29"/>
      <c r="F35" s="30"/>
      <c r="G35" s="33"/>
      <c r="H35" s="33"/>
      <c r="I35" s="33"/>
      <c r="J35" s="33"/>
      <c r="K35" s="9"/>
      <c r="L35" s="55"/>
      <c r="M35" s="55"/>
      <c r="N35" s="55"/>
    </row>
    <row r="36" spans="2:15" x14ac:dyDescent="0.25">
      <c r="B36" s="27"/>
      <c r="C36" s="28"/>
      <c r="D36" s="29"/>
      <c r="E36" s="29"/>
      <c r="F36" s="30"/>
      <c r="G36" s="30"/>
      <c r="H36" s="32"/>
      <c r="I36" s="32"/>
      <c r="J36" s="32"/>
      <c r="K36" s="20"/>
      <c r="L36" s="34"/>
      <c r="M36" s="34"/>
      <c r="N36" s="34"/>
    </row>
    <row r="37" spans="2:15" x14ac:dyDescent="0.25">
      <c r="B37" s="27"/>
      <c r="C37" s="28"/>
      <c r="D37" s="29"/>
      <c r="E37" s="29"/>
      <c r="F37" s="30"/>
      <c r="G37" s="30"/>
      <c r="H37" s="32"/>
      <c r="I37" s="32"/>
      <c r="J37" s="32"/>
      <c r="K37" s="20"/>
      <c r="L37" s="34"/>
      <c r="M37" s="34"/>
      <c r="N37" s="34"/>
    </row>
    <row r="38" spans="2:15" ht="17.649999999999999" customHeight="1" thickBot="1" x14ac:dyDescent="0.3">
      <c r="B38" s="59" t="s">
        <v>6</v>
      </c>
      <c r="C38" s="60"/>
      <c r="D38" s="60"/>
      <c r="E38" s="60"/>
      <c r="F38" s="60"/>
      <c r="G38" s="60"/>
      <c r="H38" s="60"/>
      <c r="I38" s="60"/>
      <c r="J38" s="60"/>
      <c r="K38" s="20">
        <f>SUM(K8:K37)</f>
        <v>0</v>
      </c>
      <c r="L38" s="20">
        <f t="shared" ref="L38:N38" si="8">SUM(L8:L37)</f>
        <v>0</v>
      </c>
      <c r="M38" s="20">
        <f t="shared" si="8"/>
        <v>0</v>
      </c>
      <c r="N38" s="20">
        <f t="shared" si="8"/>
        <v>0</v>
      </c>
    </row>
    <row r="39" spans="2:15" ht="17.649999999999999" customHeight="1" x14ac:dyDescent="0.25">
      <c r="B39" s="61" t="s">
        <v>7</v>
      </c>
      <c r="C39" s="62"/>
      <c r="D39" s="62"/>
      <c r="E39" s="62"/>
      <c r="F39" s="62"/>
      <c r="G39" s="62"/>
      <c r="H39" s="62"/>
      <c r="I39" s="62"/>
      <c r="J39" s="62"/>
      <c r="K39" s="20">
        <f>+K38*0.15</f>
        <v>0</v>
      </c>
      <c r="L39" s="20">
        <f t="shared" ref="L39:N39" si="9">+L38*0.15</f>
        <v>0</v>
      </c>
      <c r="M39" s="20">
        <f t="shared" si="9"/>
        <v>0</v>
      </c>
      <c r="N39" s="20">
        <f t="shared" si="9"/>
        <v>0</v>
      </c>
      <c r="O39" s="52" t="s">
        <v>70</v>
      </c>
    </row>
    <row r="40" spans="2:15" ht="15.75" thickBot="1" x14ac:dyDescent="0.3">
      <c r="B40" s="63" t="s">
        <v>8</v>
      </c>
      <c r="C40" s="64"/>
      <c r="D40" s="64"/>
      <c r="E40" s="64"/>
      <c r="F40" s="64"/>
      <c r="G40" s="64"/>
      <c r="H40" s="64"/>
      <c r="I40" s="64"/>
      <c r="J40" s="64"/>
      <c r="K40" s="21">
        <f>+K38+K39</f>
        <v>0</v>
      </c>
      <c r="L40" s="20">
        <f>SUM(L38:L39)</f>
        <v>0</v>
      </c>
      <c r="M40" s="20">
        <f t="shared" ref="M40:N40" si="10">SUM(M38:M39)</f>
        <v>0</v>
      </c>
      <c r="N40" s="20">
        <f t="shared" si="10"/>
        <v>0</v>
      </c>
      <c r="O40" s="53">
        <f>SUM(L40:N40)</f>
        <v>0</v>
      </c>
    </row>
    <row r="43" spans="2:15" x14ac:dyDescent="0.25">
      <c r="C43" s="40" t="s">
        <v>28</v>
      </c>
      <c r="D43" s="40"/>
      <c r="E43" s="38"/>
      <c r="F43" s="38"/>
      <c r="G43" s="38"/>
      <c r="H43" s="38"/>
      <c r="I43" s="38"/>
      <c r="J43" s="38"/>
    </row>
    <row r="44" spans="2:15" x14ac:dyDescent="0.25">
      <c r="C44" s="40" t="s">
        <v>29</v>
      </c>
      <c r="D44" s="40"/>
      <c r="E44" s="38"/>
      <c r="F44" s="38"/>
      <c r="G44" s="38"/>
      <c r="H44" s="38"/>
      <c r="I44" s="38"/>
      <c r="J44" s="38"/>
    </row>
    <row r="45" spans="2:15" x14ac:dyDescent="0.25">
      <c r="C45" s="58" t="s">
        <v>11</v>
      </c>
      <c r="D45" s="58"/>
      <c r="E45" s="58"/>
      <c r="F45" s="58"/>
      <c r="G45" s="58"/>
      <c r="H45" s="58"/>
      <c r="I45" s="58"/>
      <c r="J45" s="58"/>
      <c r="K45" s="50"/>
    </row>
    <row r="46" spans="2:15" x14ac:dyDescent="0.25">
      <c r="C46" s="65" t="s">
        <v>69</v>
      </c>
      <c r="D46" s="65"/>
      <c r="E46" s="65"/>
      <c r="F46" s="65"/>
      <c r="G46" s="65"/>
      <c r="H46" s="65"/>
      <c r="I46" s="51"/>
      <c r="J46" s="51"/>
      <c r="K46" s="50"/>
    </row>
    <row r="48" spans="2:15" x14ac:dyDescent="0.25">
      <c r="C48" s="39" t="s">
        <v>30</v>
      </c>
      <c r="D48" s="40"/>
      <c r="E48" s="40"/>
      <c r="F48" s="40"/>
      <c r="G48" s="41"/>
      <c r="H48" s="41"/>
      <c r="I48" s="41"/>
      <c r="J48" s="41"/>
      <c r="K48" s="41"/>
      <c r="L48" s="41"/>
      <c r="M48" s="41"/>
    </row>
    <row r="49" spans="3:13" x14ac:dyDescent="0.25">
      <c r="C49" s="42" t="s">
        <v>31</v>
      </c>
      <c r="D49" s="40"/>
      <c r="E49" s="40"/>
      <c r="F49" s="40"/>
      <c r="G49" s="41"/>
      <c r="H49" s="41"/>
      <c r="I49" s="41"/>
      <c r="J49" s="41"/>
      <c r="K49" s="41"/>
      <c r="L49" s="41"/>
      <c r="M49" s="41"/>
    </row>
    <row r="50" spans="3:13" ht="49.5" customHeight="1" x14ac:dyDescent="0.25">
      <c r="C50" s="57" t="s">
        <v>27</v>
      </c>
      <c r="D50" s="57"/>
      <c r="E50" s="57"/>
      <c r="F50" s="57"/>
      <c r="G50" s="41"/>
      <c r="H50" s="41"/>
      <c r="I50" s="41"/>
      <c r="J50" s="41"/>
      <c r="K50" s="41"/>
      <c r="L50" s="41"/>
      <c r="M50" s="41"/>
    </row>
    <row r="51" spans="3:13" ht="63" customHeight="1" x14ac:dyDescent="0.25">
      <c r="C51" s="57" t="s">
        <v>68</v>
      </c>
      <c r="D51" s="57"/>
      <c r="E51" s="57"/>
      <c r="F51" s="57"/>
      <c r="G51" s="41"/>
      <c r="H51" s="41"/>
      <c r="I51" s="41"/>
      <c r="J51" s="41"/>
      <c r="K51" s="41"/>
      <c r="L51" s="41"/>
      <c r="M51" s="41"/>
    </row>
    <row r="52" spans="3:13" x14ac:dyDescent="0.25">
      <c r="C52" s="42"/>
      <c r="D52" s="40"/>
      <c r="E52" s="40"/>
      <c r="F52" s="40"/>
      <c r="G52" s="41"/>
      <c r="H52" s="41"/>
      <c r="I52" s="41"/>
      <c r="J52" s="41"/>
      <c r="K52" s="41"/>
      <c r="L52" s="41"/>
      <c r="M52" s="41"/>
    </row>
    <row r="53" spans="3:13" x14ac:dyDescent="0.25">
      <c r="C53" s="39" t="s">
        <v>32</v>
      </c>
      <c r="D53" s="40"/>
      <c r="E53" s="40"/>
      <c r="F53" s="40"/>
      <c r="G53" s="41"/>
      <c r="H53" s="41"/>
      <c r="I53" s="41"/>
      <c r="J53" s="41"/>
      <c r="K53" s="41"/>
      <c r="L53" s="41"/>
      <c r="M53" s="41"/>
    </row>
    <row r="54" spans="3:13" x14ac:dyDescent="0.25">
      <c r="C54" s="39" t="s">
        <v>33</v>
      </c>
      <c r="D54" s="40"/>
      <c r="E54" s="40"/>
      <c r="F54" s="40"/>
      <c r="G54" s="41"/>
      <c r="H54" s="41"/>
      <c r="I54" s="41"/>
      <c r="J54" s="41"/>
      <c r="K54" s="41"/>
      <c r="L54" s="41"/>
      <c r="M54" s="41"/>
    </row>
    <row r="55" spans="3:13" x14ac:dyDescent="0.25">
      <c r="C55" s="41" t="e" vm="1">
        <v>#VALUE!</v>
      </c>
      <c r="D55" s="41"/>
      <c r="E55" s="41"/>
      <c r="F55" s="41"/>
      <c r="G55" s="41"/>
      <c r="H55" s="41"/>
      <c r="I55" s="41"/>
      <c r="J55" s="41"/>
      <c r="K55" s="41"/>
      <c r="L55" s="41"/>
      <c r="M55" s="41"/>
    </row>
  </sheetData>
  <mergeCells count="7">
    <mergeCell ref="C51:F51"/>
    <mergeCell ref="C45:J45"/>
    <mergeCell ref="B38:J38"/>
    <mergeCell ref="B39:J39"/>
    <mergeCell ref="B40:J40"/>
    <mergeCell ref="C50:F50"/>
    <mergeCell ref="C46:H46"/>
  </mergeCells>
  <phoneticPr fontId="6" type="noConversion"/>
  <pageMargins left="0.7" right="0.7" top="0.75" bottom="0.75" header="0.3" footer="0.3"/>
  <pageSetup paperSize="9" scale="82"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C79A753B8512C4CA25CFC10DFCEA779" ma:contentTypeVersion="10" ma:contentTypeDescription="Create a new document." ma:contentTypeScope="" ma:versionID="f45609def311870c266b9d1cb57d791a">
  <xsd:schema xmlns:xsd="http://www.w3.org/2001/XMLSchema" xmlns:xs="http://www.w3.org/2001/XMLSchema" xmlns:p="http://schemas.microsoft.com/office/2006/metadata/properties" xmlns:ns2="34414971-0ea1-49df-bd58-a3e1b1ee8a86" xmlns:ns3="7e71308a-8503-4254-8eb4-3c0ab724e590" targetNamespace="http://schemas.microsoft.com/office/2006/metadata/properties" ma:root="true" ma:fieldsID="5f0e980ff81cfc0591d89ea0b664f7c1" ns2:_="" ns3:_="">
    <xsd:import namespace="34414971-0ea1-49df-bd58-a3e1b1ee8a86"/>
    <xsd:import namespace="7e71308a-8503-4254-8eb4-3c0ab724e59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4414971-0ea1-49df-bd58-a3e1b1ee8a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77baf10e-4f3c-4caa-9356-6c01b787af27"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e71308a-8503-4254-8eb4-3c0ab724e590"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7844ff4-25b0-4259-8ab1-106c2c6df9fc}" ma:internalName="TaxCatchAll" ma:showField="CatchAllData" ma:web="7e71308a-8503-4254-8eb4-3c0ab724e59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7e71308a-8503-4254-8eb4-3c0ab724e590" xsi:nil="true"/>
    <lcf76f155ced4ddcb4097134ff3c332f xmlns="34414971-0ea1-49df-bd58-a3e1b1ee8a8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8A025C5-FB5F-4B22-9235-7095D2F73683}">
  <ds:schemaRefs>
    <ds:schemaRef ds:uri="http://schemas.microsoft.com/sharepoint/v3/contenttype/forms"/>
  </ds:schemaRefs>
</ds:datastoreItem>
</file>

<file path=customXml/itemProps2.xml><?xml version="1.0" encoding="utf-8"?>
<ds:datastoreItem xmlns:ds="http://schemas.openxmlformats.org/officeDocument/2006/customXml" ds:itemID="{6DA5E9C2-7B98-4882-975C-16F670FAD0F9}"/>
</file>

<file path=customXml/itemProps3.xml><?xml version="1.0" encoding="utf-8"?>
<ds:datastoreItem xmlns:ds="http://schemas.openxmlformats.org/officeDocument/2006/customXml" ds:itemID="{DB4A27BA-F9C3-435C-972E-85235E5D1DC2}">
  <ds:schemaRefs>
    <ds:schemaRef ds:uri="http://purl.org/dc/terms/"/>
    <ds:schemaRef ds:uri="http://purl.org/dc/dcmitype/"/>
    <ds:schemaRef ds:uri="http://schemas.openxmlformats.org/package/2006/metadata/core-properties"/>
    <ds:schemaRef ds:uri="http://www.w3.org/XML/1998/namespace"/>
    <ds:schemaRef ds:uri="25b6788d-1580-4eb2-a1bc-31aa16928677"/>
    <ds:schemaRef ds:uri="http://schemas.microsoft.com/office/2006/metadata/properties"/>
    <ds:schemaRef ds:uri="http://schemas.microsoft.com/office/2006/documentManagement/types"/>
    <ds:schemaRef ds:uri="http://schemas.microsoft.com/office/infopath/2007/PartnerControls"/>
    <ds:schemaRef ds:uri="63f8e86a-351d-4b5f-9b41-bce6db21442c"/>
    <ds:schemaRef ds:uri="http://purl.org/dc/elements/1.1/"/>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Cost Breakdown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Lucia Modiba</dc:creator>
  <cp:lastModifiedBy>Karunagaran Pillay</cp:lastModifiedBy>
  <cp:lastPrinted>2025-02-26T09:21:55Z</cp:lastPrinted>
  <dcterms:created xsi:type="dcterms:W3CDTF">2024-12-11T14:58:06Z</dcterms:created>
  <dcterms:modified xsi:type="dcterms:W3CDTF">2025-08-26T06:37:56Z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0x010100EC79A753B8512C4CA25CFC10DFCEA779</vt:lpwstr>
  </property>
</Properties>
</file>